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9720" windowHeight="6225" activeTab="1"/>
  </bookViews>
  <sheets>
    <sheet name="Scheibe und Einzelgewichte" sheetId="1" r:id="rId1"/>
    <sheet name="Einzelgewichte" sheetId="2" r:id="rId2"/>
  </sheets>
  <definedNames>
    <definedName name="_xlnm.Print_Area" localSheetId="0">'Scheibe und Einzelgewichte'!$A$1:$J$61</definedName>
  </definedNames>
  <calcPr fullCalcOnLoad="1"/>
</workbook>
</file>

<file path=xl/comments1.xml><?xml version="1.0" encoding="utf-8"?>
<comments xmlns="http://schemas.openxmlformats.org/spreadsheetml/2006/main">
  <authors>
    <author>Michael Schenk</author>
  </authors>
  <commentList>
    <comment ref="E13" authorId="0">
      <text>
        <r>
          <rPr>
            <b/>
            <sz val="8"/>
            <rFont val="Tahoma"/>
            <family val="0"/>
          </rPr>
          <t>Stahl: 7,85 kg/dm³
Grauguss: 7,35 kg/dm³ 
Aluminium: 2,8 kg/dm³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Stahl: 7,85 kg/dm³
Grauguss: 7,35 kg/dm³ 
Aluminium: 2,8 kg/dm³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bei zentrischen Platten R = 0 mm</t>
        </r>
      </text>
    </comment>
    <comment ref="F25" authorId="0">
      <text>
        <r>
          <rPr>
            <b/>
            <sz val="8"/>
            <rFont val="Tahoma"/>
            <family val="0"/>
          </rPr>
          <t>bei zentrischen Platten R = 0 mm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<sst xmlns="http://schemas.openxmlformats.org/spreadsheetml/2006/main" count="211" uniqueCount="46">
  <si>
    <t>Bestimmung Massenträgheitsmoment, Scheibe und Einzelgewicht</t>
  </si>
  <si>
    <t>Kunde:</t>
  </si>
  <si>
    <t>Firma</t>
  </si>
  <si>
    <t>Zuständig:</t>
  </si>
  <si>
    <t>Bearbeiter</t>
  </si>
  <si>
    <t>Eingabedaten</t>
  </si>
  <si>
    <t>Berechnungsdaten</t>
  </si>
  <si>
    <t>Dicke in mm</t>
  </si>
  <si>
    <t>Gewicht</t>
  </si>
  <si>
    <t>J in kgm²</t>
  </si>
  <si>
    <t>kg</t>
  </si>
  <si>
    <t>kgm²</t>
  </si>
  <si>
    <t>Radius in mm</t>
  </si>
  <si>
    <t>Gewicht in kg</t>
  </si>
  <si>
    <t>Anzahl</t>
  </si>
  <si>
    <t>Einzelgewichte</t>
  </si>
  <si>
    <t>Summe</t>
  </si>
  <si>
    <t>Körper mit mittiger Achse</t>
  </si>
  <si>
    <t>D</t>
  </si>
  <si>
    <t>mm</t>
  </si>
  <si>
    <t>d</t>
  </si>
  <si>
    <t>h</t>
  </si>
  <si>
    <t>spez. Gewicht</t>
  </si>
  <si>
    <t>kg/dm³</t>
  </si>
  <si>
    <t>oder Gewicht</t>
  </si>
  <si>
    <t>Rechteckige Platte</t>
  </si>
  <si>
    <t>A</t>
  </si>
  <si>
    <t>B</t>
  </si>
  <si>
    <t>Körper mit außermittiger Achse</t>
  </si>
  <si>
    <t>r</t>
  </si>
  <si>
    <t>Dichte</t>
  </si>
  <si>
    <t>Scheibe, Hohlzylinder, Ring</t>
  </si>
  <si>
    <t>L</t>
  </si>
  <si>
    <t>m</t>
  </si>
  <si>
    <t>Einzelgewichte, Näherungsformel</t>
  </si>
  <si>
    <t>Benennung</t>
  </si>
  <si>
    <t>AD Ø in mm</t>
  </si>
  <si>
    <t>ID Ø in mm</t>
  </si>
  <si>
    <t>A in mm</t>
  </si>
  <si>
    <t>B in mm</t>
  </si>
  <si>
    <t>R in mm</t>
  </si>
  <si>
    <t>Schaltteller und Scheiben</t>
  </si>
  <si>
    <t>Rechteckplatten</t>
  </si>
  <si>
    <t>Teller</t>
  </si>
  <si>
    <t>Nabe</t>
  </si>
  <si>
    <t>Messerhalter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</si>
</sst>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175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17" xfId="0" applyNumberFormat="1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2" fontId="0" fillId="0" borderId="13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175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4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/>
      <protection/>
    </xf>
    <xf numFmtId="2" fontId="1" fillId="33" borderId="26" xfId="0" applyNumberFormat="1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228600</xdr:colOff>
      <xdr:row>3</xdr:row>
      <xdr:rowOff>38100</xdr:rowOff>
    </xdr:to>
    <xdr:grpSp>
      <xdr:nvGrpSpPr>
        <xdr:cNvPr id="1" name="Group 36"/>
        <xdr:cNvGrpSpPr>
          <a:grpSpLocks/>
        </xdr:cNvGrpSpPr>
      </xdr:nvGrpSpPr>
      <xdr:grpSpPr>
        <a:xfrm>
          <a:off x="0" y="0"/>
          <a:ext cx="6219825" cy="523875"/>
          <a:chOff x="4" y="0"/>
          <a:chExt cx="653" cy="55"/>
        </a:xfrm>
        <a:solidFill>
          <a:srgbClr val="FFFFFF"/>
        </a:solidFill>
      </xdr:grpSpPr>
      <xdr:sp>
        <xdr:nvSpPr>
          <xdr:cNvPr id="3" name="Text 17"/>
          <xdr:cNvSpPr txBox="1">
            <a:spLocks noChangeArrowheads="1"/>
          </xdr:cNvSpPr>
        </xdr:nvSpPr>
        <xdr:spPr>
          <a:xfrm>
            <a:off x="535" y="0"/>
            <a:ext cx="122" cy="5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41148" rIns="45720" bIns="0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FIBRO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RUNDTISCHE</a:t>
            </a:r>
          </a:p>
        </xdr:txBody>
      </xdr:sp>
      <xdr:grpSp>
        <xdr:nvGrpSpPr>
          <xdr:cNvPr id="4" name="Group 25"/>
          <xdr:cNvGrpSpPr>
            <a:grpSpLocks/>
          </xdr:cNvGrpSpPr>
        </xdr:nvGrpSpPr>
        <xdr:grpSpPr>
          <a:xfrm>
            <a:off x="105" y="7"/>
            <a:ext cx="433" cy="46"/>
            <a:chOff x="2664" y="1417"/>
            <a:chExt cx="6803" cy="567"/>
          </a:xfrm>
          <a:solidFill>
            <a:srgbClr val="FFFFFF"/>
          </a:solidFill>
        </xdr:grpSpPr>
        <xdr:sp>
          <xdr:nvSpPr>
            <xdr:cNvPr id="5" name="Rectangle 26"/>
            <xdr:cNvSpPr>
              <a:spLocks/>
            </xdr:cNvSpPr>
          </xdr:nvSpPr>
          <xdr:spPr>
            <a:xfrm>
              <a:off x="2664" y="1417"/>
              <a:ext cx="6803" cy="283"/>
            </a:xfrm>
            <a:prstGeom prst="rect">
              <a:avLst/>
            </a:prstGeom>
            <a:solidFill>
              <a:srgbClr val="9933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27"/>
            <xdr:cNvSpPr>
              <a:spLocks/>
            </xdr:cNvSpPr>
          </xdr:nvSpPr>
          <xdr:spPr>
            <a:xfrm>
              <a:off x="2664" y="1701"/>
              <a:ext cx="6803" cy="283"/>
            </a:xfrm>
            <a:prstGeom prst="rect">
              <a:avLst/>
            </a:prstGeom>
            <a:solidFill>
              <a:srgbClr val="FF66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114300</xdr:colOff>
      <xdr:row>46</xdr:row>
      <xdr:rowOff>114300</xdr:rowOff>
    </xdr:from>
    <xdr:to>
      <xdr:col>8</xdr:col>
      <xdr:colOff>400050</xdr:colOff>
      <xdr:row>55</xdr:row>
      <xdr:rowOff>0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3524250" y="7867650"/>
          <a:ext cx="2190750" cy="13525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Näherungsformel darf nur bei kleinen Einzelstationen angewendet werden. Bei Rechteckplatten oder großen Vorrichtungen muss die Berechnung gem. Mappe "Einzelgewichte" erfolgen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25</xdr:row>
      <xdr:rowOff>19050</xdr:rowOff>
    </xdr:from>
    <xdr:to>
      <xdr:col>7</xdr:col>
      <xdr:colOff>1143000</xdr:colOff>
      <xdr:row>31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143375"/>
          <a:ext cx="9715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180975</xdr:colOff>
      <xdr:row>7</xdr:row>
      <xdr:rowOff>19050</xdr:rowOff>
    </xdr:from>
    <xdr:to>
      <xdr:col>7</xdr:col>
      <xdr:colOff>866775</xdr:colOff>
      <xdr:row>14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228725"/>
          <a:ext cx="68580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28575</xdr:colOff>
      <xdr:row>36</xdr:row>
      <xdr:rowOff>47625</xdr:rowOff>
    </xdr:from>
    <xdr:to>
      <xdr:col>7</xdr:col>
      <xdr:colOff>1171575</xdr:colOff>
      <xdr:row>43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5991225"/>
          <a:ext cx="11430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</xdr:colOff>
      <xdr:row>54</xdr:row>
      <xdr:rowOff>114300</xdr:rowOff>
    </xdr:from>
    <xdr:to>
      <xdr:col>7</xdr:col>
      <xdr:colOff>1314450</xdr:colOff>
      <xdr:row>60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8972550"/>
          <a:ext cx="12668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</xdr:colOff>
      <xdr:row>16</xdr:row>
      <xdr:rowOff>57150</xdr:rowOff>
    </xdr:from>
    <xdr:to>
      <xdr:col>7</xdr:col>
      <xdr:colOff>1200150</xdr:colOff>
      <xdr:row>23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2724150"/>
          <a:ext cx="109537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76200</xdr:colOff>
      <xdr:row>45</xdr:row>
      <xdr:rowOff>19050</xdr:rowOff>
    </xdr:from>
    <xdr:to>
      <xdr:col>7</xdr:col>
      <xdr:colOff>1323975</xdr:colOff>
      <xdr:row>52</xdr:row>
      <xdr:rowOff>114300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7419975"/>
          <a:ext cx="124777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1076325</xdr:colOff>
      <xdr:row>3</xdr:row>
      <xdr:rowOff>0</xdr:rowOff>
    </xdr:to>
    <xdr:grpSp>
      <xdr:nvGrpSpPr>
        <xdr:cNvPr id="7" name="Group 25"/>
        <xdr:cNvGrpSpPr>
          <a:grpSpLocks/>
        </xdr:cNvGrpSpPr>
      </xdr:nvGrpSpPr>
      <xdr:grpSpPr>
        <a:xfrm>
          <a:off x="0" y="0"/>
          <a:ext cx="6219825" cy="523875"/>
          <a:chOff x="4" y="0"/>
          <a:chExt cx="653" cy="55"/>
        </a:xfrm>
        <a:solidFill>
          <a:srgbClr val="FFFFFF"/>
        </a:solidFill>
      </xdr:grpSpPr>
      <xdr:sp>
        <xdr:nvSpPr>
          <xdr:cNvPr id="9" name="Text 17"/>
          <xdr:cNvSpPr txBox="1">
            <a:spLocks noChangeArrowheads="1"/>
          </xdr:cNvSpPr>
        </xdr:nvSpPr>
        <xdr:spPr>
          <a:xfrm>
            <a:off x="535" y="0"/>
            <a:ext cx="122" cy="5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41148" rIns="45720" bIns="0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FIBRO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RUNDTISCHE</a:t>
            </a:r>
          </a:p>
        </xdr:txBody>
      </xdr:sp>
      <xdr:grpSp>
        <xdr:nvGrpSpPr>
          <xdr:cNvPr id="10" name="Group 28"/>
          <xdr:cNvGrpSpPr>
            <a:grpSpLocks/>
          </xdr:cNvGrpSpPr>
        </xdr:nvGrpSpPr>
        <xdr:grpSpPr>
          <a:xfrm>
            <a:off x="105" y="7"/>
            <a:ext cx="433" cy="46"/>
            <a:chOff x="2664" y="1417"/>
            <a:chExt cx="6803" cy="567"/>
          </a:xfrm>
          <a:solidFill>
            <a:srgbClr val="FFFFFF"/>
          </a:solidFill>
        </xdr:grpSpPr>
        <xdr:sp>
          <xdr:nvSpPr>
            <xdr:cNvPr id="11" name="Rectangle 29"/>
            <xdr:cNvSpPr>
              <a:spLocks/>
            </xdr:cNvSpPr>
          </xdr:nvSpPr>
          <xdr:spPr>
            <a:xfrm>
              <a:off x="2664" y="1417"/>
              <a:ext cx="6803" cy="283"/>
            </a:xfrm>
            <a:prstGeom prst="rect">
              <a:avLst/>
            </a:prstGeom>
            <a:solidFill>
              <a:srgbClr val="9933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30"/>
            <xdr:cNvSpPr>
              <a:spLocks/>
            </xdr:cNvSpPr>
          </xdr:nvSpPr>
          <xdr:spPr>
            <a:xfrm>
              <a:off x="2664" y="1701"/>
              <a:ext cx="6803" cy="283"/>
            </a:xfrm>
            <a:prstGeom prst="rect">
              <a:avLst/>
            </a:prstGeom>
            <a:solidFill>
              <a:srgbClr val="FF66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7">
      <selection activeCell="E36" sqref="E36"/>
    </sheetView>
  </sheetViews>
  <sheetFormatPr defaultColWidth="11.421875" defaultRowHeight="12.75"/>
  <cols>
    <col min="1" max="1" width="12.57421875" style="0" customWidth="1"/>
    <col min="2" max="2" width="14.00390625" style="0" customWidth="1"/>
    <col min="3" max="3" width="11.140625" style="0" bestFit="1" customWidth="1"/>
    <col min="4" max="4" width="13.421875" style="0" bestFit="1" customWidth="1"/>
    <col min="5" max="5" width="7.28125" style="0" bestFit="1" customWidth="1"/>
    <col min="6" max="6" width="8.57421875" style="0" bestFit="1" customWidth="1"/>
    <col min="7" max="7" width="9.57421875" style="0" customWidth="1"/>
    <col min="8" max="8" width="3.140625" style="0" bestFit="1" customWidth="1"/>
    <col min="9" max="9" width="10.140625" style="0" customWidth="1"/>
    <col min="10" max="10" width="5.421875" style="0" bestFit="1" customWidth="1"/>
    <col min="11" max="11" width="11.00390625" style="25" customWidth="1"/>
    <col min="12" max="12" width="11.421875" style="25" customWidth="1"/>
  </cols>
  <sheetData>
    <row r="1" spans="1:10" ht="12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2.7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2" s="3" customFormat="1" ht="15.75">
      <c r="A5" s="51" t="s">
        <v>0</v>
      </c>
      <c r="B5" s="52"/>
      <c r="C5" s="52"/>
      <c r="D5" s="53"/>
      <c r="E5" s="53"/>
      <c r="F5" s="53"/>
      <c r="G5" s="53"/>
      <c r="H5" s="53"/>
      <c r="I5" s="53"/>
      <c r="J5" s="53"/>
      <c r="K5" s="121"/>
      <c r="L5" s="122"/>
    </row>
    <row r="6" spans="1:10" ht="12.7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2" s="21" customFormat="1" ht="15.75">
      <c r="A7" s="54" t="s">
        <v>1</v>
      </c>
      <c r="B7" s="24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0" ht="15.75">
      <c r="A8" s="54" t="s">
        <v>3</v>
      </c>
      <c r="B8" s="24" t="s">
        <v>4</v>
      </c>
      <c r="C8" s="25"/>
      <c r="D8" s="25"/>
      <c r="E8" s="25"/>
      <c r="F8" s="25"/>
      <c r="G8" s="25"/>
      <c r="H8" s="25"/>
      <c r="I8" s="25"/>
      <c r="J8" s="25"/>
    </row>
    <row r="9" spans="1:12" s="23" customFormat="1" ht="12.75">
      <c r="A9" s="55"/>
      <c r="B9" s="47"/>
      <c r="C9" s="56"/>
      <c r="D9" s="56"/>
      <c r="E9" s="56"/>
      <c r="F9" s="56"/>
      <c r="G9" s="56"/>
      <c r="H9" s="56"/>
      <c r="I9" s="56"/>
      <c r="J9" s="56"/>
      <c r="K9" s="47"/>
      <c r="L9" s="47"/>
    </row>
    <row r="10" spans="1:11" ht="15.75">
      <c r="A10" s="50"/>
      <c r="B10" s="57" t="s">
        <v>5</v>
      </c>
      <c r="C10" s="57"/>
      <c r="D10" s="57"/>
      <c r="E10" s="57"/>
      <c r="F10" s="57"/>
      <c r="G10" s="58" t="s">
        <v>6</v>
      </c>
      <c r="H10" s="57"/>
      <c r="I10" s="59"/>
      <c r="J10" s="57"/>
      <c r="K10" s="123"/>
    </row>
    <row r="11" spans="1:12" s="22" customFormat="1" ht="15.75">
      <c r="A11" s="129" t="s">
        <v>41</v>
      </c>
      <c r="B11" s="130"/>
      <c r="C11" s="130"/>
      <c r="D11" s="130"/>
      <c r="E11" s="130"/>
      <c r="F11" s="130"/>
      <c r="G11" s="130"/>
      <c r="H11" s="130"/>
      <c r="I11" s="130"/>
      <c r="J11" s="120"/>
      <c r="K11" s="124"/>
      <c r="L11" s="124"/>
    </row>
    <row r="12" spans="1:11" ht="12.75">
      <c r="A12" s="60" t="s">
        <v>35</v>
      </c>
      <c r="B12" s="61" t="s">
        <v>36</v>
      </c>
      <c r="C12" s="61" t="s">
        <v>37</v>
      </c>
      <c r="D12" s="61" t="s">
        <v>7</v>
      </c>
      <c r="E12" s="61" t="s">
        <v>30</v>
      </c>
      <c r="F12" s="61" t="s">
        <v>40</v>
      </c>
      <c r="G12" s="62" t="s">
        <v>8</v>
      </c>
      <c r="H12" s="63"/>
      <c r="I12" s="62" t="s">
        <v>9</v>
      </c>
      <c r="J12" s="64"/>
      <c r="K12" s="125"/>
    </row>
    <row r="13" spans="1:11" ht="12.75">
      <c r="A13" s="114" t="s">
        <v>43</v>
      </c>
      <c r="B13" s="14">
        <v>340</v>
      </c>
      <c r="C13" s="14">
        <v>80</v>
      </c>
      <c r="D13" s="14">
        <v>60</v>
      </c>
      <c r="E13" s="14">
        <v>7.85</v>
      </c>
      <c r="F13" s="14">
        <v>0</v>
      </c>
      <c r="G13" s="66">
        <f>((B13/100)^2*PI()/4-(C13/100)^2*PI()/4)*D13/100*E13</f>
        <v>40.395540817653625</v>
      </c>
      <c r="H13" s="67" t="s">
        <v>10</v>
      </c>
      <c r="I13" s="66">
        <f>(((B13/1000)^2+(C13/1000)^2)/8+(F13/1000)^2)*G13</f>
        <v>0.6160319974692179</v>
      </c>
      <c r="J13" s="68" t="s">
        <v>11</v>
      </c>
      <c r="K13" s="39"/>
    </row>
    <row r="14" spans="1:11" ht="12.75">
      <c r="A14" s="114" t="s">
        <v>44</v>
      </c>
      <c r="B14" s="14">
        <v>140</v>
      </c>
      <c r="C14" s="14">
        <v>80</v>
      </c>
      <c r="D14" s="14">
        <v>35</v>
      </c>
      <c r="E14" s="14">
        <v>7.85</v>
      </c>
      <c r="F14" s="14">
        <v>0</v>
      </c>
      <c r="G14" s="69">
        <f aca="true" t="shared" si="0" ref="G14:G20">((B14/100)^2*PI()/4-(C14/100)^2*PI()/4)*D14/100*E14</f>
        <v>2.848403519193525</v>
      </c>
      <c r="H14" s="70" t="s">
        <v>10</v>
      </c>
      <c r="I14" s="69">
        <f aca="true" t="shared" si="1" ref="I14:I20">(((B14/1000)^2+(C14/1000)^2)/8+(F14/1000)^2)*G14</f>
        <v>0.009257311437378957</v>
      </c>
      <c r="J14" s="71" t="s">
        <v>11</v>
      </c>
      <c r="K14" s="39"/>
    </row>
    <row r="15" spans="1:11" ht="12.75">
      <c r="A15" s="114"/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69">
        <f t="shared" si="0"/>
        <v>0</v>
      </c>
      <c r="H15" s="70" t="s">
        <v>10</v>
      </c>
      <c r="I15" s="69">
        <f t="shared" si="1"/>
        <v>0</v>
      </c>
      <c r="J15" s="71" t="s">
        <v>11</v>
      </c>
      <c r="K15" s="39"/>
    </row>
    <row r="16" spans="1:11" ht="12.75">
      <c r="A16" s="114"/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69">
        <f>((B16/100)^2*PI()/4-(C16/100)^2*PI()/4)*D16/100*E16</f>
        <v>0</v>
      </c>
      <c r="H16" s="70" t="s">
        <v>10</v>
      </c>
      <c r="I16" s="69">
        <f t="shared" si="1"/>
        <v>0</v>
      </c>
      <c r="J16" s="71" t="s">
        <v>11</v>
      </c>
      <c r="K16" s="39"/>
    </row>
    <row r="17" spans="1:11" ht="12.75">
      <c r="A17" s="114"/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69">
        <f t="shared" si="0"/>
        <v>0</v>
      </c>
      <c r="H17" s="70" t="s">
        <v>10</v>
      </c>
      <c r="I17" s="69">
        <f t="shared" si="1"/>
        <v>0</v>
      </c>
      <c r="J17" s="71" t="s">
        <v>11</v>
      </c>
      <c r="K17" s="39"/>
    </row>
    <row r="18" spans="1:11" ht="12.75">
      <c r="A18" s="114"/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69">
        <f t="shared" si="0"/>
        <v>0</v>
      </c>
      <c r="H18" s="70" t="s">
        <v>10</v>
      </c>
      <c r="I18" s="69">
        <f t="shared" si="1"/>
        <v>0</v>
      </c>
      <c r="J18" s="71" t="s">
        <v>11</v>
      </c>
      <c r="K18" s="39"/>
    </row>
    <row r="19" spans="1:11" ht="12.75">
      <c r="A19" s="114"/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69">
        <f t="shared" si="0"/>
        <v>0</v>
      </c>
      <c r="H19" s="70" t="s">
        <v>10</v>
      </c>
      <c r="I19" s="69">
        <f t="shared" si="1"/>
        <v>0</v>
      </c>
      <c r="J19" s="71" t="s">
        <v>11</v>
      </c>
      <c r="K19" s="39"/>
    </row>
    <row r="20" spans="1:11" ht="12.75">
      <c r="A20" s="114"/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72">
        <f t="shared" si="0"/>
        <v>0</v>
      </c>
      <c r="H20" s="73" t="s">
        <v>10</v>
      </c>
      <c r="I20" s="72">
        <f t="shared" si="1"/>
        <v>0</v>
      </c>
      <c r="J20" s="74" t="s">
        <v>11</v>
      </c>
      <c r="K20" s="39"/>
    </row>
    <row r="21" spans="1:11" ht="12.75">
      <c r="A21" s="75"/>
      <c r="B21" s="76" t="s">
        <v>16</v>
      </c>
      <c r="C21" s="77"/>
      <c r="D21" s="78"/>
      <c r="E21" s="78"/>
      <c r="F21" s="79"/>
      <c r="G21" s="80">
        <f>SUM(G13:G20)</f>
        <v>43.24394433684715</v>
      </c>
      <c r="H21" s="81" t="s">
        <v>10</v>
      </c>
      <c r="I21" s="82">
        <f>SUM(I13:I20)</f>
        <v>0.6252893089065968</v>
      </c>
      <c r="J21" s="74" t="s">
        <v>11</v>
      </c>
      <c r="K21" s="39"/>
    </row>
    <row r="22" spans="1:11" ht="12.75">
      <c r="A22" s="50"/>
      <c r="B22" s="83"/>
      <c r="C22" s="83"/>
      <c r="D22" s="84"/>
      <c r="E22" s="84"/>
      <c r="F22" s="84"/>
      <c r="G22" s="85"/>
      <c r="H22" s="84"/>
      <c r="I22" s="86"/>
      <c r="J22" s="87"/>
      <c r="K22" s="39"/>
    </row>
    <row r="23" spans="1:10" ht="15.75">
      <c r="A23" s="129" t="s">
        <v>42</v>
      </c>
      <c r="B23" s="130"/>
      <c r="C23" s="130"/>
      <c r="D23" s="130"/>
      <c r="E23" s="130"/>
      <c r="F23" s="130"/>
      <c r="G23" s="130"/>
      <c r="H23" s="130"/>
      <c r="I23" s="130"/>
      <c r="J23" s="120"/>
    </row>
    <row r="24" spans="1:11" ht="12.75">
      <c r="A24" s="60" t="s">
        <v>35</v>
      </c>
      <c r="B24" s="61" t="s">
        <v>38</v>
      </c>
      <c r="C24" s="61" t="s">
        <v>39</v>
      </c>
      <c r="D24" s="61" t="s">
        <v>7</v>
      </c>
      <c r="E24" s="61" t="s">
        <v>30</v>
      </c>
      <c r="F24" s="61" t="s">
        <v>40</v>
      </c>
      <c r="G24" s="62" t="s">
        <v>8</v>
      </c>
      <c r="H24" s="64"/>
      <c r="I24" s="62" t="s">
        <v>9</v>
      </c>
      <c r="J24" s="64"/>
      <c r="K24" s="39"/>
    </row>
    <row r="25" spans="1:15" ht="15.75">
      <c r="A25" s="114"/>
      <c r="B25" s="14">
        <v>0</v>
      </c>
      <c r="C25" s="14">
        <v>0</v>
      </c>
      <c r="D25" s="14">
        <v>0</v>
      </c>
      <c r="E25" s="14">
        <v>0</v>
      </c>
      <c r="F25" s="48">
        <v>0</v>
      </c>
      <c r="G25" s="66">
        <f aca="true" t="shared" si="2" ref="G25:G30">B25/100*C25/100*D25/100*E25</f>
        <v>0</v>
      </c>
      <c r="H25" s="67" t="s">
        <v>10</v>
      </c>
      <c r="I25" s="66">
        <f aca="true" t="shared" si="3" ref="I25:I30">(((B25/1000)^2+(C25/1000)^2)/12+(F25/1000)^2)*G25</f>
        <v>0</v>
      </c>
      <c r="J25" s="68" t="s">
        <v>11</v>
      </c>
      <c r="K25" s="39"/>
      <c r="L25" s="39"/>
      <c r="M25" s="49"/>
      <c r="N25" s="10"/>
      <c r="O25" s="10"/>
    </row>
    <row r="26" spans="1:11" ht="12.75">
      <c r="A26" s="114"/>
      <c r="B26" s="14">
        <v>0</v>
      </c>
      <c r="C26" s="14">
        <v>0</v>
      </c>
      <c r="D26" s="14">
        <v>0</v>
      </c>
      <c r="E26" s="14">
        <v>0</v>
      </c>
      <c r="F26" s="15">
        <v>0</v>
      </c>
      <c r="G26" s="69">
        <f t="shared" si="2"/>
        <v>0</v>
      </c>
      <c r="H26" s="70" t="s">
        <v>10</v>
      </c>
      <c r="I26" s="69">
        <f t="shared" si="3"/>
        <v>0</v>
      </c>
      <c r="J26" s="71" t="s">
        <v>11</v>
      </c>
      <c r="K26" s="39"/>
    </row>
    <row r="27" spans="1:11" ht="12.75">
      <c r="A27" s="114"/>
      <c r="B27" s="14">
        <v>0</v>
      </c>
      <c r="C27" s="14">
        <v>0</v>
      </c>
      <c r="D27" s="14">
        <v>0</v>
      </c>
      <c r="E27" s="14">
        <v>0</v>
      </c>
      <c r="F27" s="15">
        <v>0</v>
      </c>
      <c r="G27" s="69">
        <f t="shared" si="2"/>
        <v>0</v>
      </c>
      <c r="H27" s="70" t="s">
        <v>10</v>
      </c>
      <c r="I27" s="69">
        <f t="shared" si="3"/>
        <v>0</v>
      </c>
      <c r="J27" s="71" t="s">
        <v>11</v>
      </c>
      <c r="K27" s="39"/>
    </row>
    <row r="28" spans="1:11" ht="12.75">
      <c r="A28" s="114"/>
      <c r="B28" s="14">
        <v>0</v>
      </c>
      <c r="C28" s="14">
        <v>0</v>
      </c>
      <c r="D28" s="14">
        <v>0</v>
      </c>
      <c r="E28" s="14">
        <v>0</v>
      </c>
      <c r="F28" s="15">
        <v>0</v>
      </c>
      <c r="G28" s="69">
        <f t="shared" si="2"/>
        <v>0</v>
      </c>
      <c r="H28" s="70" t="s">
        <v>10</v>
      </c>
      <c r="I28" s="69">
        <f t="shared" si="3"/>
        <v>0</v>
      </c>
      <c r="J28" s="71" t="s">
        <v>11</v>
      </c>
      <c r="K28" s="39"/>
    </row>
    <row r="29" spans="1:11" ht="12.75">
      <c r="A29" s="114"/>
      <c r="B29" s="14">
        <v>0</v>
      </c>
      <c r="C29" s="14">
        <v>0</v>
      </c>
      <c r="D29" s="14">
        <v>0</v>
      </c>
      <c r="E29" s="14">
        <v>0</v>
      </c>
      <c r="F29" s="15">
        <v>0</v>
      </c>
      <c r="G29" s="69">
        <f t="shared" si="2"/>
        <v>0</v>
      </c>
      <c r="H29" s="70" t="s">
        <v>10</v>
      </c>
      <c r="I29" s="69">
        <f t="shared" si="3"/>
        <v>0</v>
      </c>
      <c r="J29" s="71" t="s">
        <v>11</v>
      </c>
      <c r="K29" s="39"/>
    </row>
    <row r="30" spans="1:11" ht="12.75">
      <c r="A30" s="114"/>
      <c r="B30" s="14">
        <v>0</v>
      </c>
      <c r="C30" s="14">
        <v>0</v>
      </c>
      <c r="D30" s="14">
        <v>0</v>
      </c>
      <c r="E30" s="14">
        <v>0</v>
      </c>
      <c r="F30" s="17">
        <v>0</v>
      </c>
      <c r="G30" s="72">
        <f t="shared" si="2"/>
        <v>0</v>
      </c>
      <c r="H30" s="73" t="s">
        <v>10</v>
      </c>
      <c r="I30" s="72">
        <f t="shared" si="3"/>
        <v>0</v>
      </c>
      <c r="J30" s="74" t="s">
        <v>11</v>
      </c>
      <c r="K30" s="39"/>
    </row>
    <row r="31" spans="1:11" ht="12.75">
      <c r="A31" s="75"/>
      <c r="B31" s="76" t="s">
        <v>16</v>
      </c>
      <c r="C31" s="77"/>
      <c r="D31" s="78"/>
      <c r="E31" s="78"/>
      <c r="F31" s="79"/>
      <c r="G31" s="80">
        <f>SUM(G25:G30)</f>
        <v>0</v>
      </c>
      <c r="H31" s="81" t="s">
        <v>10</v>
      </c>
      <c r="I31" s="82">
        <f>SUM(I25:I30)</f>
        <v>0</v>
      </c>
      <c r="J31" s="74" t="s">
        <v>11</v>
      </c>
      <c r="K31" s="39"/>
    </row>
    <row r="32" spans="1:12" ht="12.75">
      <c r="A32" s="50"/>
      <c r="B32" s="70"/>
      <c r="C32" s="70"/>
      <c r="D32" s="70"/>
      <c r="E32" s="70"/>
      <c r="F32" s="70"/>
      <c r="G32" s="70"/>
      <c r="H32" s="70"/>
      <c r="I32" s="70"/>
      <c r="J32" s="70"/>
      <c r="K32" s="39"/>
      <c r="L32" s="39"/>
    </row>
    <row r="33" spans="1:12" s="21" customFormat="1" ht="15" customHeight="1">
      <c r="A33" s="129" t="s">
        <v>34</v>
      </c>
      <c r="B33" s="130"/>
      <c r="C33" s="130"/>
      <c r="D33" s="130"/>
      <c r="E33" s="130"/>
      <c r="F33" s="130"/>
      <c r="G33" s="130"/>
      <c r="H33" s="130"/>
      <c r="I33" s="130"/>
      <c r="J33" s="120"/>
      <c r="K33" s="24"/>
      <c r="L33" s="24"/>
    </row>
    <row r="34" spans="1:11" ht="12.75">
      <c r="A34" s="60" t="s">
        <v>35</v>
      </c>
      <c r="B34" s="88" t="s">
        <v>12</v>
      </c>
      <c r="C34" s="89"/>
      <c r="D34" s="89" t="s">
        <v>13</v>
      </c>
      <c r="E34" s="90" t="s">
        <v>14</v>
      </c>
      <c r="F34" s="61"/>
      <c r="G34" s="62" t="s">
        <v>8</v>
      </c>
      <c r="H34" s="91"/>
      <c r="I34" s="92" t="s">
        <v>9</v>
      </c>
      <c r="J34" s="93"/>
      <c r="K34" s="125"/>
    </row>
    <row r="35" spans="1:11" ht="12.75">
      <c r="A35" s="114" t="s">
        <v>45</v>
      </c>
      <c r="B35" s="15">
        <v>125</v>
      </c>
      <c r="C35" s="98"/>
      <c r="D35" s="16">
        <v>2.5</v>
      </c>
      <c r="E35" s="46">
        <v>8</v>
      </c>
      <c r="F35" s="117"/>
      <c r="G35" s="94">
        <f aca="true" t="shared" si="4" ref="G35:G43">D35*E35</f>
        <v>20</v>
      </c>
      <c r="H35" s="95" t="s">
        <v>10</v>
      </c>
      <c r="I35" s="96">
        <f aca="true" t="shared" si="5" ref="I35:I43">G35*(B35/1000)^2*1.1</f>
        <v>0.34375</v>
      </c>
      <c r="J35" s="71" t="s">
        <v>11</v>
      </c>
      <c r="K35" s="125"/>
    </row>
    <row r="36" spans="1:11" ht="12.75">
      <c r="A36" s="114"/>
      <c r="B36" s="15">
        <v>0</v>
      </c>
      <c r="C36" s="98"/>
      <c r="D36" s="16">
        <v>0</v>
      </c>
      <c r="E36" s="46">
        <v>0</v>
      </c>
      <c r="F36" s="115"/>
      <c r="G36" s="97">
        <f t="shared" si="4"/>
        <v>0</v>
      </c>
      <c r="H36" s="98" t="s">
        <v>10</v>
      </c>
      <c r="I36" s="96">
        <f t="shared" si="5"/>
        <v>0</v>
      </c>
      <c r="J36" s="71" t="s">
        <v>11</v>
      </c>
      <c r="K36" s="125"/>
    </row>
    <row r="37" spans="1:11" ht="12.75">
      <c r="A37" s="114"/>
      <c r="B37" s="15">
        <v>0</v>
      </c>
      <c r="C37" s="98"/>
      <c r="D37" s="16">
        <v>0</v>
      </c>
      <c r="E37" s="46">
        <v>0</v>
      </c>
      <c r="F37" s="115"/>
      <c r="G37" s="97">
        <f>D37*E37</f>
        <v>0</v>
      </c>
      <c r="H37" s="98" t="s">
        <v>10</v>
      </c>
      <c r="I37" s="96">
        <f>G37*(B37/1000)^2*1.1</f>
        <v>0</v>
      </c>
      <c r="J37" s="71" t="s">
        <v>11</v>
      </c>
      <c r="K37" s="125"/>
    </row>
    <row r="38" spans="1:11" ht="12.75">
      <c r="A38" s="114"/>
      <c r="B38" s="15">
        <v>0</v>
      </c>
      <c r="C38" s="98"/>
      <c r="D38" s="16">
        <v>0</v>
      </c>
      <c r="E38" s="46">
        <v>0</v>
      </c>
      <c r="F38" s="115"/>
      <c r="G38" s="97">
        <f t="shared" si="4"/>
        <v>0</v>
      </c>
      <c r="H38" s="98" t="s">
        <v>10</v>
      </c>
      <c r="I38" s="96">
        <f t="shared" si="5"/>
        <v>0</v>
      </c>
      <c r="J38" s="71" t="s">
        <v>11</v>
      </c>
      <c r="K38" s="125"/>
    </row>
    <row r="39" spans="1:11" ht="12.75">
      <c r="A39" s="114"/>
      <c r="B39" s="15">
        <v>0</v>
      </c>
      <c r="C39" s="98"/>
      <c r="D39" s="16">
        <v>0</v>
      </c>
      <c r="E39" s="46">
        <v>0</v>
      </c>
      <c r="F39" s="115"/>
      <c r="G39" s="97">
        <f t="shared" si="4"/>
        <v>0</v>
      </c>
      <c r="H39" s="98" t="s">
        <v>10</v>
      </c>
      <c r="I39" s="96">
        <f t="shared" si="5"/>
        <v>0</v>
      </c>
      <c r="J39" s="71" t="s">
        <v>11</v>
      </c>
      <c r="K39" s="125"/>
    </row>
    <row r="40" spans="1:11" ht="12.75">
      <c r="A40" s="114"/>
      <c r="B40" s="15">
        <v>0</v>
      </c>
      <c r="C40" s="98"/>
      <c r="D40" s="16">
        <v>0</v>
      </c>
      <c r="E40" s="46">
        <v>0</v>
      </c>
      <c r="F40" s="115"/>
      <c r="G40" s="97">
        <f t="shared" si="4"/>
        <v>0</v>
      </c>
      <c r="H40" s="98" t="s">
        <v>10</v>
      </c>
      <c r="I40" s="96">
        <f t="shared" si="5"/>
        <v>0</v>
      </c>
      <c r="J40" s="71" t="s">
        <v>11</v>
      </c>
      <c r="K40" s="126"/>
    </row>
    <row r="41" spans="1:11" ht="12.75">
      <c r="A41" s="114"/>
      <c r="B41" s="15">
        <v>0</v>
      </c>
      <c r="C41" s="98"/>
      <c r="D41" s="16">
        <v>0</v>
      </c>
      <c r="E41" s="46">
        <v>0</v>
      </c>
      <c r="F41" s="115"/>
      <c r="G41" s="97">
        <f t="shared" si="4"/>
        <v>0</v>
      </c>
      <c r="H41" s="98" t="s">
        <v>10</v>
      </c>
      <c r="I41" s="96">
        <f t="shared" si="5"/>
        <v>0</v>
      </c>
      <c r="J41" s="71" t="s">
        <v>11</v>
      </c>
      <c r="K41" s="126"/>
    </row>
    <row r="42" spans="1:11" ht="12.75">
      <c r="A42" s="114"/>
      <c r="B42" s="15">
        <v>0</v>
      </c>
      <c r="C42" s="98"/>
      <c r="D42" s="16">
        <v>0</v>
      </c>
      <c r="E42" s="46">
        <v>0</v>
      </c>
      <c r="F42" s="115"/>
      <c r="G42" s="97">
        <f t="shared" si="4"/>
        <v>0</v>
      </c>
      <c r="H42" s="98" t="s">
        <v>10</v>
      </c>
      <c r="I42" s="96">
        <f t="shared" si="5"/>
        <v>0</v>
      </c>
      <c r="J42" s="71" t="s">
        <v>11</v>
      </c>
      <c r="K42" s="126"/>
    </row>
    <row r="43" spans="1:11" ht="12.75">
      <c r="A43" s="114"/>
      <c r="B43" s="17">
        <v>0</v>
      </c>
      <c r="C43" s="100"/>
      <c r="D43" s="18">
        <v>0</v>
      </c>
      <c r="E43" s="19">
        <v>0</v>
      </c>
      <c r="F43" s="116"/>
      <c r="G43" s="99">
        <f t="shared" si="4"/>
        <v>0</v>
      </c>
      <c r="H43" s="100" t="s">
        <v>10</v>
      </c>
      <c r="I43" s="99">
        <f t="shared" si="5"/>
        <v>0</v>
      </c>
      <c r="J43" s="74" t="s">
        <v>11</v>
      </c>
      <c r="K43" s="126"/>
    </row>
    <row r="44" spans="1:11" ht="12.75">
      <c r="A44" s="75"/>
      <c r="B44" s="101" t="s">
        <v>15</v>
      </c>
      <c r="C44" s="102"/>
      <c r="D44" s="103"/>
      <c r="E44" s="103"/>
      <c r="F44" s="103"/>
      <c r="G44" s="104">
        <f>SUM(G35:G43)</f>
        <v>20</v>
      </c>
      <c r="H44" s="105" t="s">
        <v>10</v>
      </c>
      <c r="I44" s="106">
        <f>SUM(I35:I43)</f>
        <v>0.34375</v>
      </c>
      <c r="J44" s="107" t="s">
        <v>11</v>
      </c>
      <c r="K44" s="127"/>
    </row>
    <row r="45" spans="1:11" ht="12.75">
      <c r="A45" s="50"/>
      <c r="B45" s="70"/>
      <c r="C45" s="70"/>
      <c r="D45" s="70"/>
      <c r="E45" s="70"/>
      <c r="F45" s="70"/>
      <c r="G45" s="70"/>
      <c r="H45" s="70"/>
      <c r="I45" s="108"/>
      <c r="J45" s="70"/>
      <c r="K45" s="39"/>
    </row>
    <row r="46" spans="1:12" s="23" customFormat="1" ht="13.5" thickBot="1">
      <c r="A46" s="109"/>
      <c r="B46" s="109" t="s">
        <v>16</v>
      </c>
      <c r="C46" s="110"/>
      <c r="D46" s="110"/>
      <c r="E46" s="110"/>
      <c r="F46" s="110"/>
      <c r="G46" s="112">
        <f>G21+G31+G44</f>
        <v>63.24394433684715</v>
      </c>
      <c r="H46" s="111" t="s">
        <v>10</v>
      </c>
      <c r="I46" s="112">
        <f>I21+I31+I44</f>
        <v>0.9690393089065968</v>
      </c>
      <c r="J46" s="113" t="s">
        <v>11</v>
      </c>
      <c r="K46" s="128"/>
      <c r="L46" s="47"/>
    </row>
    <row r="47" spans="1:10" ht="13.5" thickTop="1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ht="12.75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2.75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2.75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2.75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12.75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ht="12.75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2.7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.7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2.7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2.7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12.75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2.7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50"/>
      <c r="H61" s="50"/>
      <c r="I61" s="50"/>
      <c r="J61" s="50"/>
    </row>
  </sheetData>
  <sheetProtection password="E98A" sheet="1" objects="1" scenarios="1"/>
  <mergeCells count="3">
    <mergeCell ref="A33:I33"/>
    <mergeCell ref="A11:I11"/>
    <mergeCell ref="A23:I23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6"/>
  <headerFooter alignWithMargins="0">
    <oddFooter>&amp;LFIBRO GmbH, Geschäftsbereich Rundtische&amp;C &amp;D&amp;RSeite &amp;P</oddFooter>
  </headerFooter>
  <drawing r:id="rId5"/>
  <legacyDrawing r:id="rId4"/>
  <oleObjects>
    <oleObject progId="Word.Picture.6" shapeId="1791511" r:id="rId2"/>
    <oleObject progId="Word.Picture.6" shapeId="13469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3.7109375" style="0" customWidth="1"/>
    <col min="2" max="2" width="13.57421875" style="0" customWidth="1"/>
    <col min="4" max="4" width="17.421875" style="1" customWidth="1"/>
    <col min="5" max="5" width="3.8515625" style="0" customWidth="1"/>
    <col min="6" max="6" width="11.421875" style="1" customWidth="1"/>
    <col min="7" max="7" width="5.7109375" style="0" customWidth="1"/>
    <col min="8" max="8" width="20.00390625" style="0" customWidth="1"/>
  </cols>
  <sheetData>
    <row r="1" spans="1:8" s="3" customFormat="1" ht="15.75">
      <c r="A1" s="11"/>
      <c r="B1" s="11"/>
      <c r="C1" s="11"/>
      <c r="D1" s="12"/>
      <c r="E1" s="11"/>
      <c r="F1" s="13"/>
      <c r="G1" s="11"/>
      <c r="H1" s="11"/>
    </row>
    <row r="2" spans="1:8" ht="12.75">
      <c r="A2" s="10"/>
      <c r="B2" s="10"/>
      <c r="C2" s="10"/>
      <c r="D2" s="32"/>
      <c r="E2" s="10"/>
      <c r="F2" s="32"/>
      <c r="G2" s="10"/>
      <c r="H2" s="10"/>
    </row>
    <row r="3" spans="1:8" s="2" customFormat="1" ht="12.75">
      <c r="A3" s="45"/>
      <c r="B3" s="45"/>
      <c r="C3" s="45"/>
      <c r="D3" s="37"/>
      <c r="E3" s="45"/>
      <c r="F3" s="37"/>
      <c r="G3" s="26"/>
      <c r="H3" s="26"/>
    </row>
    <row r="4" spans="1:8" s="2" customFormat="1" ht="12.75">
      <c r="A4" s="45"/>
      <c r="B4" s="45"/>
      <c r="C4" s="45"/>
      <c r="D4" s="37"/>
      <c r="E4" s="45"/>
      <c r="F4" s="37"/>
      <c r="G4" s="26"/>
      <c r="H4" s="26"/>
    </row>
    <row r="6" ht="15.75">
      <c r="A6" s="22" t="s">
        <v>17</v>
      </c>
    </row>
    <row r="7" spans="4:8" ht="12.75">
      <c r="D7"/>
      <c r="H7" s="1"/>
    </row>
    <row r="8" spans="1:8" ht="12.75">
      <c r="A8" s="27" t="s">
        <v>31</v>
      </c>
      <c r="B8" s="28"/>
      <c r="C8" s="28"/>
      <c r="D8" s="29">
        <f>((B10/100)^2*PI()/4-(B11/100)^2*PI()/4)*B12/100*B14</f>
        <v>0</v>
      </c>
      <c r="E8" s="28" t="s">
        <v>10</v>
      </c>
      <c r="F8" s="30">
        <f>((B10/1000)^2+(B11/1000)^2)/8*D8</f>
        <v>0</v>
      </c>
      <c r="G8" s="31" t="s">
        <v>11</v>
      </c>
      <c r="H8" s="42"/>
    </row>
    <row r="9" spans="1:8" ht="12.75">
      <c r="A9" s="7"/>
      <c r="B9" s="10"/>
      <c r="C9" s="10"/>
      <c r="D9" s="32"/>
      <c r="E9" s="10"/>
      <c r="F9" s="32"/>
      <c r="G9" s="5"/>
      <c r="H9" s="43"/>
    </row>
    <row r="10" spans="1:8" ht="12.75">
      <c r="A10" s="7" t="s">
        <v>18</v>
      </c>
      <c r="B10" s="39">
        <v>0</v>
      </c>
      <c r="C10" s="10" t="s">
        <v>19</v>
      </c>
      <c r="D10" s="32">
        <f>B10/1000</f>
        <v>0</v>
      </c>
      <c r="E10" s="10" t="s">
        <v>33</v>
      </c>
      <c r="F10" s="32"/>
      <c r="G10" s="5"/>
      <c r="H10" s="43"/>
    </row>
    <row r="11" spans="1:8" ht="12.75">
      <c r="A11" s="7" t="s">
        <v>20</v>
      </c>
      <c r="B11" s="39">
        <v>0</v>
      </c>
      <c r="C11" s="10" t="s">
        <v>19</v>
      </c>
      <c r="D11" s="32">
        <f>B11/1000</f>
        <v>0</v>
      </c>
      <c r="E11" s="10" t="s">
        <v>33</v>
      </c>
      <c r="F11" s="32"/>
      <c r="G11" s="5"/>
      <c r="H11" s="43"/>
    </row>
    <row r="12" spans="1:8" ht="12.75">
      <c r="A12" s="7" t="s">
        <v>21</v>
      </c>
      <c r="B12" s="39">
        <v>0</v>
      </c>
      <c r="C12" s="10" t="s">
        <v>19</v>
      </c>
      <c r="D12" s="32">
        <f>B12/1000</f>
        <v>0</v>
      </c>
      <c r="E12" s="10" t="s">
        <v>33</v>
      </c>
      <c r="F12" s="32"/>
      <c r="G12" s="5"/>
      <c r="H12" s="43"/>
    </row>
    <row r="13" spans="1:8" ht="12.75">
      <c r="A13" s="65"/>
      <c r="B13" s="70"/>
      <c r="C13" s="70"/>
      <c r="D13" s="118"/>
      <c r="E13" s="70"/>
      <c r="F13" s="118"/>
      <c r="G13" s="119"/>
      <c r="H13" s="43"/>
    </row>
    <row r="14" spans="1:8" ht="12.75">
      <c r="A14" s="7" t="s">
        <v>22</v>
      </c>
      <c r="B14" s="39">
        <v>0</v>
      </c>
      <c r="C14" s="10" t="s">
        <v>23</v>
      </c>
      <c r="D14" s="32"/>
      <c r="E14" s="10"/>
      <c r="F14" s="32"/>
      <c r="G14" s="5"/>
      <c r="H14" s="43"/>
    </row>
    <row r="15" spans="1:8" ht="12.75">
      <c r="A15" s="9" t="s">
        <v>24</v>
      </c>
      <c r="B15" s="40">
        <v>0</v>
      </c>
      <c r="C15" s="8" t="s">
        <v>10</v>
      </c>
      <c r="D15" s="4">
        <f>B15</f>
        <v>0</v>
      </c>
      <c r="E15" s="20" t="s">
        <v>10</v>
      </c>
      <c r="F15" s="33">
        <f>((B$10/1000)^2+(B$11/1000)^2)/8*D$15</f>
        <v>0</v>
      </c>
      <c r="G15" s="6" t="s">
        <v>11</v>
      </c>
      <c r="H15" s="44"/>
    </row>
    <row r="17" spans="1:8" ht="12.75">
      <c r="A17" s="27" t="s">
        <v>31</v>
      </c>
      <c r="B17" s="28"/>
      <c r="C17" s="28"/>
      <c r="D17" s="29">
        <f>((B19/100)^2*PI()/4-(B20/100)^2*PI()/4)*B21/100*B23</f>
        <v>0</v>
      </c>
      <c r="E17" s="28" t="s">
        <v>10</v>
      </c>
      <c r="F17" s="30">
        <f>($D$21^2/12+(($D$19^2+$D$20^2)/16))*D17</f>
        <v>0</v>
      </c>
      <c r="G17" s="31" t="s">
        <v>11</v>
      </c>
      <c r="H17" s="42"/>
    </row>
    <row r="18" spans="1:8" ht="12.75">
      <c r="A18" s="7"/>
      <c r="B18" s="10"/>
      <c r="C18" s="10"/>
      <c r="D18" s="32"/>
      <c r="E18" s="10"/>
      <c r="F18" s="32"/>
      <c r="G18" s="5"/>
      <c r="H18" s="43"/>
    </row>
    <row r="19" spans="1:8" ht="12.75">
      <c r="A19" s="7" t="s">
        <v>18</v>
      </c>
      <c r="B19" s="39">
        <v>0</v>
      </c>
      <c r="C19" s="10" t="s">
        <v>19</v>
      </c>
      <c r="D19" s="32">
        <f>B19/1000</f>
        <v>0</v>
      </c>
      <c r="E19" s="10" t="s">
        <v>33</v>
      </c>
      <c r="F19" s="32"/>
      <c r="G19" s="5"/>
      <c r="H19" s="43"/>
    </row>
    <row r="20" spans="1:8" ht="12.75">
      <c r="A20" s="7" t="s">
        <v>20</v>
      </c>
      <c r="B20" s="39">
        <v>0</v>
      </c>
      <c r="C20" s="10" t="s">
        <v>19</v>
      </c>
      <c r="D20" s="32">
        <f>B20/1000</f>
        <v>0</v>
      </c>
      <c r="E20" s="10" t="s">
        <v>33</v>
      </c>
      <c r="F20" s="32"/>
      <c r="G20" s="5"/>
      <c r="H20" s="43"/>
    </row>
    <row r="21" spans="1:8" ht="12.75">
      <c r="A21" s="7" t="s">
        <v>32</v>
      </c>
      <c r="B21" s="39">
        <v>0</v>
      </c>
      <c r="C21" s="10" t="s">
        <v>19</v>
      </c>
      <c r="D21" s="32">
        <f>B21/1000</f>
        <v>0</v>
      </c>
      <c r="E21" s="10" t="s">
        <v>33</v>
      </c>
      <c r="F21" s="32"/>
      <c r="G21" s="5"/>
      <c r="H21" s="43"/>
    </row>
    <row r="22" spans="1:8" ht="12.75">
      <c r="A22" s="65"/>
      <c r="B22" s="70"/>
      <c r="C22" s="70"/>
      <c r="D22" s="118"/>
      <c r="E22" s="70"/>
      <c r="F22" s="118"/>
      <c r="G22" s="119"/>
      <c r="H22" s="43"/>
    </row>
    <row r="23" spans="1:8" ht="12.75">
      <c r="A23" s="7" t="s">
        <v>22</v>
      </c>
      <c r="B23" s="39">
        <v>0</v>
      </c>
      <c r="C23" s="10" t="s">
        <v>23</v>
      </c>
      <c r="D23" s="32"/>
      <c r="E23" s="10"/>
      <c r="F23" s="32"/>
      <c r="G23" s="5"/>
      <c r="H23" s="43"/>
    </row>
    <row r="24" spans="1:8" ht="12.75">
      <c r="A24" s="9" t="s">
        <v>24</v>
      </c>
      <c r="B24" s="40">
        <v>0</v>
      </c>
      <c r="C24" s="8" t="s">
        <v>10</v>
      </c>
      <c r="D24" s="4">
        <f>B24</f>
        <v>0</v>
      </c>
      <c r="E24" s="20" t="s">
        <v>10</v>
      </c>
      <c r="F24" s="33">
        <f>($D$21^2/12+(($D$19^2+$D$20^2)/16))*D24</f>
        <v>0</v>
      </c>
      <c r="G24" s="6" t="s">
        <v>11</v>
      </c>
      <c r="H24" s="44"/>
    </row>
    <row r="26" spans="1:8" ht="12.75">
      <c r="A26" s="27" t="s">
        <v>25</v>
      </c>
      <c r="B26" s="34"/>
      <c r="C26" s="28"/>
      <c r="D26" s="35">
        <f>(B28/100)*(B29/100)*(B30/100)*B31</f>
        <v>0</v>
      </c>
      <c r="E26" s="28" t="s">
        <v>10</v>
      </c>
      <c r="F26" s="29">
        <f>((B28/1000)^2+(B29/1000)^2)/12*D26</f>
        <v>0</v>
      </c>
      <c r="G26" s="31" t="s">
        <v>11</v>
      </c>
      <c r="H26" s="42"/>
    </row>
    <row r="27" spans="1:8" ht="12.75">
      <c r="A27" s="7"/>
      <c r="B27" s="10"/>
      <c r="C27" s="10"/>
      <c r="D27" s="32"/>
      <c r="E27" s="10"/>
      <c r="F27" s="32"/>
      <c r="G27" s="5"/>
      <c r="H27" s="43"/>
    </row>
    <row r="28" spans="1:8" ht="12.75">
      <c r="A28" s="7" t="s">
        <v>26</v>
      </c>
      <c r="B28" s="39">
        <v>0</v>
      </c>
      <c r="C28" s="10" t="s">
        <v>19</v>
      </c>
      <c r="D28" s="32">
        <f>B28/1000</f>
        <v>0</v>
      </c>
      <c r="E28" s="10" t="s">
        <v>33</v>
      </c>
      <c r="F28" s="32"/>
      <c r="G28" s="5"/>
      <c r="H28" s="43"/>
    </row>
    <row r="29" spans="1:8" ht="12.75">
      <c r="A29" s="7" t="s">
        <v>27</v>
      </c>
      <c r="B29" s="39">
        <v>0</v>
      </c>
      <c r="C29" s="10" t="s">
        <v>19</v>
      </c>
      <c r="D29" s="32">
        <f>B29/1000</f>
        <v>0</v>
      </c>
      <c r="E29" s="10" t="s">
        <v>33</v>
      </c>
      <c r="F29" s="32"/>
      <c r="G29" s="5"/>
      <c r="H29" s="43"/>
    </row>
    <row r="30" spans="1:8" ht="12.75">
      <c r="A30" s="7" t="s">
        <v>21</v>
      </c>
      <c r="B30" s="39">
        <v>0</v>
      </c>
      <c r="C30" s="10" t="s">
        <v>19</v>
      </c>
      <c r="D30" s="32">
        <f>B30/1000</f>
        <v>0</v>
      </c>
      <c r="E30" s="10" t="s">
        <v>33</v>
      </c>
      <c r="F30" s="32"/>
      <c r="G30" s="5"/>
      <c r="H30" s="43"/>
    </row>
    <row r="31" spans="1:8" ht="12.75">
      <c r="A31" s="7" t="s">
        <v>22</v>
      </c>
      <c r="B31" s="39">
        <v>0</v>
      </c>
      <c r="C31" s="10" t="s">
        <v>23</v>
      </c>
      <c r="D31" s="32"/>
      <c r="E31" s="10"/>
      <c r="F31" s="32"/>
      <c r="G31" s="5"/>
      <c r="H31" s="43"/>
    </row>
    <row r="32" spans="1:8" ht="12.75">
      <c r="A32" s="9" t="s">
        <v>24</v>
      </c>
      <c r="B32" s="40">
        <v>0</v>
      </c>
      <c r="C32" s="8" t="s">
        <v>10</v>
      </c>
      <c r="D32" s="4">
        <f>B32</f>
        <v>0</v>
      </c>
      <c r="E32" s="20" t="s">
        <v>10</v>
      </c>
      <c r="F32" s="36">
        <f>((B28/1000)^2+(B29/1000)^2)/12*D32</f>
        <v>0</v>
      </c>
      <c r="G32" s="6" t="s">
        <v>11</v>
      </c>
      <c r="H32" s="44"/>
    </row>
    <row r="33" spans="1:7" ht="12.75">
      <c r="A33" s="10"/>
      <c r="B33" s="10"/>
      <c r="C33" s="10"/>
      <c r="D33" s="37"/>
      <c r="E33" s="26"/>
      <c r="F33" s="38"/>
      <c r="G33" s="26"/>
    </row>
    <row r="35" ht="15.75">
      <c r="A35" s="22" t="s">
        <v>28</v>
      </c>
    </row>
    <row r="36" ht="12.75">
      <c r="D36"/>
    </row>
    <row r="37" spans="1:8" ht="12.75">
      <c r="A37" s="27" t="s">
        <v>31</v>
      </c>
      <c r="B37" s="28"/>
      <c r="C37" s="28"/>
      <c r="D37" s="29">
        <f>((B39/100)^2*PI()/4-(B40/100)^2*PI()/4)*B41/100*B42</f>
        <v>0</v>
      </c>
      <c r="E37" s="28" t="s">
        <v>10</v>
      </c>
      <c r="F37" s="30">
        <f>(((B39/1000)^2+(B40/1000)^2)/8+(B43/1000)^2)*D37</f>
        <v>0</v>
      </c>
      <c r="G37" s="31" t="s">
        <v>11</v>
      </c>
      <c r="H37" s="42"/>
    </row>
    <row r="38" spans="1:8" ht="12.75">
      <c r="A38" s="7"/>
      <c r="B38" s="10"/>
      <c r="C38" s="10"/>
      <c r="D38" s="32"/>
      <c r="E38" s="10"/>
      <c r="F38" s="32"/>
      <c r="G38" s="5"/>
      <c r="H38" s="43"/>
    </row>
    <row r="39" spans="1:8" ht="12.75">
      <c r="A39" s="7" t="s">
        <v>18</v>
      </c>
      <c r="B39" s="39">
        <v>0</v>
      </c>
      <c r="C39" s="10" t="s">
        <v>19</v>
      </c>
      <c r="D39" s="32">
        <f>B39/1000</f>
        <v>0</v>
      </c>
      <c r="E39" s="10" t="s">
        <v>33</v>
      </c>
      <c r="F39" s="32"/>
      <c r="G39" s="5"/>
      <c r="H39" s="43"/>
    </row>
    <row r="40" spans="1:8" ht="12.75">
      <c r="A40" s="7" t="s">
        <v>20</v>
      </c>
      <c r="B40" s="39">
        <v>0</v>
      </c>
      <c r="C40" s="10" t="s">
        <v>19</v>
      </c>
      <c r="D40" s="32">
        <f>B40/1000</f>
        <v>0</v>
      </c>
      <c r="E40" s="10" t="s">
        <v>33</v>
      </c>
      <c r="F40" s="32"/>
      <c r="G40" s="5"/>
      <c r="H40" s="43"/>
    </row>
    <row r="41" spans="1:8" ht="12.75">
      <c r="A41" s="7" t="s">
        <v>21</v>
      </c>
      <c r="B41" s="39">
        <v>0</v>
      </c>
      <c r="C41" s="10" t="s">
        <v>19</v>
      </c>
      <c r="D41" s="32">
        <f>B41/1000</f>
        <v>0</v>
      </c>
      <c r="E41" s="10" t="s">
        <v>33</v>
      </c>
      <c r="F41" s="32"/>
      <c r="G41" s="5"/>
      <c r="H41" s="43"/>
    </row>
    <row r="42" spans="1:8" ht="12.75">
      <c r="A42" s="7" t="s">
        <v>22</v>
      </c>
      <c r="B42" s="39">
        <v>0</v>
      </c>
      <c r="C42" s="10" t="s">
        <v>23</v>
      </c>
      <c r="D42" s="32"/>
      <c r="E42" s="10"/>
      <c r="F42" s="32"/>
      <c r="G42" s="5"/>
      <c r="H42" s="43"/>
    </row>
    <row r="43" spans="1:8" ht="12.75">
      <c r="A43" s="7" t="s">
        <v>29</v>
      </c>
      <c r="B43" s="39">
        <v>0</v>
      </c>
      <c r="C43" s="10" t="s">
        <v>19</v>
      </c>
      <c r="D43" s="32">
        <f>B43/1000</f>
        <v>0</v>
      </c>
      <c r="E43" s="10" t="s">
        <v>33</v>
      </c>
      <c r="F43" s="32"/>
      <c r="G43" s="5"/>
      <c r="H43" s="43"/>
    </row>
    <row r="44" spans="1:8" ht="12.75">
      <c r="A44" s="9" t="s">
        <v>24</v>
      </c>
      <c r="B44" s="40">
        <v>0</v>
      </c>
      <c r="C44" s="8" t="s">
        <v>10</v>
      </c>
      <c r="D44" s="4">
        <f>B44</f>
        <v>0</v>
      </c>
      <c r="E44" s="20" t="s">
        <v>10</v>
      </c>
      <c r="F44" s="33">
        <f>(((B39/1000)^2+(B40/1000)^2)/8+(B43/1000)^2)*D44</f>
        <v>0</v>
      </c>
      <c r="G44" s="6" t="s">
        <v>11</v>
      </c>
      <c r="H44" s="44"/>
    </row>
    <row r="46" spans="1:8" ht="12.75">
      <c r="A46" s="27" t="s">
        <v>31</v>
      </c>
      <c r="B46" s="28"/>
      <c r="C46" s="28"/>
      <c r="D46" s="29">
        <f>((B48/100)^2*PI()/4-(B49/100)^2*PI()/4)*B50/100*B51</f>
        <v>0</v>
      </c>
      <c r="E46" s="28" t="s">
        <v>10</v>
      </c>
      <c r="F46" s="30">
        <f>(($D$50^2/12+($D$48^2+$D$49^2)/16)+$D$52^2)*$D$46</f>
        <v>0</v>
      </c>
      <c r="G46" s="31" t="s">
        <v>11</v>
      </c>
      <c r="H46" s="42"/>
    </row>
    <row r="47" spans="1:8" ht="12.75">
      <c r="A47" s="7"/>
      <c r="B47" s="10"/>
      <c r="C47" s="10"/>
      <c r="D47" s="32"/>
      <c r="E47" s="10"/>
      <c r="F47" s="32"/>
      <c r="G47" s="5"/>
      <c r="H47" s="43"/>
    </row>
    <row r="48" spans="1:8" ht="12.75">
      <c r="A48" s="7" t="s">
        <v>18</v>
      </c>
      <c r="B48" s="39">
        <v>0</v>
      </c>
      <c r="C48" s="10" t="s">
        <v>19</v>
      </c>
      <c r="D48" s="32">
        <f>B48/1000</f>
        <v>0</v>
      </c>
      <c r="E48" s="10" t="s">
        <v>33</v>
      </c>
      <c r="F48" s="32"/>
      <c r="G48" s="5"/>
      <c r="H48" s="43"/>
    </row>
    <row r="49" spans="1:8" ht="12.75">
      <c r="A49" s="7" t="s">
        <v>20</v>
      </c>
      <c r="B49" s="39">
        <v>0</v>
      </c>
      <c r="C49" s="10" t="s">
        <v>19</v>
      </c>
      <c r="D49" s="32">
        <f>B49/1000</f>
        <v>0</v>
      </c>
      <c r="E49" s="10" t="s">
        <v>33</v>
      </c>
      <c r="F49" s="32"/>
      <c r="G49" s="5"/>
      <c r="H49" s="43"/>
    </row>
    <row r="50" spans="1:8" ht="12.75">
      <c r="A50" s="7" t="s">
        <v>32</v>
      </c>
      <c r="B50" s="39">
        <v>0</v>
      </c>
      <c r="C50" s="10" t="s">
        <v>19</v>
      </c>
      <c r="D50" s="32">
        <f>B50/1000</f>
        <v>0</v>
      </c>
      <c r="E50" s="10" t="s">
        <v>33</v>
      </c>
      <c r="F50" s="32"/>
      <c r="G50" s="5"/>
      <c r="H50" s="43"/>
    </row>
    <row r="51" spans="1:8" ht="12.75">
      <c r="A51" s="7" t="s">
        <v>22</v>
      </c>
      <c r="B51" s="39">
        <v>0</v>
      </c>
      <c r="C51" s="10" t="s">
        <v>23</v>
      </c>
      <c r="D51" s="32"/>
      <c r="E51" s="10"/>
      <c r="F51" s="32"/>
      <c r="G51" s="5"/>
      <c r="H51" s="43"/>
    </row>
    <row r="52" spans="1:8" ht="12.75">
      <c r="A52" s="7" t="s">
        <v>29</v>
      </c>
      <c r="B52" s="39">
        <v>0</v>
      </c>
      <c r="C52" s="10" t="s">
        <v>19</v>
      </c>
      <c r="D52" s="32">
        <f>B52/1000</f>
        <v>0</v>
      </c>
      <c r="E52" s="10" t="s">
        <v>33</v>
      </c>
      <c r="F52" s="32"/>
      <c r="G52" s="5"/>
      <c r="H52" s="43"/>
    </row>
    <row r="53" spans="1:8" ht="12.75">
      <c r="A53" s="9" t="s">
        <v>24</v>
      </c>
      <c r="B53" s="40">
        <v>0</v>
      </c>
      <c r="C53" s="8" t="s">
        <v>10</v>
      </c>
      <c r="D53" s="4">
        <f>B53</f>
        <v>0</v>
      </c>
      <c r="E53" s="20" t="s">
        <v>10</v>
      </c>
      <c r="F53" s="33">
        <f>(($D$50^2/12+($D$48^2+$D$49^2)/16)+$D$52^2)*$D$53</f>
        <v>0</v>
      </c>
      <c r="G53" s="6" t="s">
        <v>11</v>
      </c>
      <c r="H53" s="44"/>
    </row>
    <row r="55" spans="1:8" ht="12.75">
      <c r="A55" s="27" t="s">
        <v>25</v>
      </c>
      <c r="B55" s="34"/>
      <c r="C55" s="28"/>
      <c r="D55" s="35">
        <f>(B57/100)*(B58/100)*(B59/100)*B60</f>
        <v>0</v>
      </c>
      <c r="E55" s="28" t="s">
        <v>10</v>
      </c>
      <c r="F55" s="29">
        <f>(((B57/1000)^2+(B58/1000)^2)/12+(B61/1000)^2)*D55</f>
        <v>0</v>
      </c>
      <c r="G55" s="31" t="s">
        <v>11</v>
      </c>
      <c r="H55" s="42"/>
    </row>
    <row r="56" spans="1:8" ht="12.75">
      <c r="A56" s="7"/>
      <c r="B56" s="10"/>
      <c r="C56" s="10"/>
      <c r="D56" s="32"/>
      <c r="E56" s="10"/>
      <c r="F56" s="32"/>
      <c r="G56" s="5"/>
      <c r="H56" s="43"/>
    </row>
    <row r="57" spans="1:8" ht="12.75">
      <c r="A57" s="7" t="s">
        <v>26</v>
      </c>
      <c r="B57" s="39">
        <v>0</v>
      </c>
      <c r="C57" s="10" t="s">
        <v>19</v>
      </c>
      <c r="D57" s="32">
        <f>B57/1000</f>
        <v>0</v>
      </c>
      <c r="E57" s="10" t="s">
        <v>33</v>
      </c>
      <c r="F57" s="38"/>
      <c r="G57" s="5"/>
      <c r="H57" s="43"/>
    </row>
    <row r="58" spans="1:8" ht="12.75">
      <c r="A58" s="7" t="s">
        <v>27</v>
      </c>
      <c r="B58" s="39">
        <v>0</v>
      </c>
      <c r="C58" s="10" t="s">
        <v>19</v>
      </c>
      <c r="D58" s="32">
        <f>B58/1000</f>
        <v>0</v>
      </c>
      <c r="E58" s="10" t="s">
        <v>33</v>
      </c>
      <c r="F58" s="32"/>
      <c r="G58" s="5"/>
      <c r="H58" s="43"/>
    </row>
    <row r="59" spans="1:8" ht="12.75">
      <c r="A59" s="7" t="s">
        <v>21</v>
      </c>
      <c r="B59" s="39">
        <v>0</v>
      </c>
      <c r="C59" s="10" t="s">
        <v>19</v>
      </c>
      <c r="D59" s="32">
        <f>B59/1000</f>
        <v>0</v>
      </c>
      <c r="E59" s="10" t="s">
        <v>33</v>
      </c>
      <c r="F59" s="32"/>
      <c r="G59" s="5"/>
      <c r="H59" s="43"/>
    </row>
    <row r="60" spans="1:8" ht="12.75">
      <c r="A60" s="7" t="s">
        <v>22</v>
      </c>
      <c r="B60" s="39">
        <v>0</v>
      </c>
      <c r="C60" s="10" t="s">
        <v>23</v>
      </c>
      <c r="D60" s="32"/>
      <c r="E60" s="10"/>
      <c r="F60" s="32"/>
      <c r="G60" s="5"/>
      <c r="H60" s="43"/>
    </row>
    <row r="61" spans="1:8" ht="12.75">
      <c r="A61" s="7" t="s">
        <v>29</v>
      </c>
      <c r="B61" s="39">
        <v>0</v>
      </c>
      <c r="C61" s="10" t="s">
        <v>19</v>
      </c>
      <c r="D61" s="32"/>
      <c r="E61" s="10"/>
      <c r="F61" s="32"/>
      <c r="G61" s="5"/>
      <c r="H61" s="43"/>
    </row>
    <row r="62" spans="1:8" ht="12.75">
      <c r="A62" s="9" t="s">
        <v>24</v>
      </c>
      <c r="B62" s="40">
        <v>0</v>
      </c>
      <c r="C62" s="8" t="s">
        <v>10</v>
      </c>
      <c r="D62" s="4">
        <f>B62</f>
        <v>0</v>
      </c>
      <c r="E62" s="20" t="s">
        <v>10</v>
      </c>
      <c r="F62" s="36">
        <f>(((B57/1000)^2+(B58/1000)^2)/12+(B61/1000)^2)*D62</f>
        <v>0</v>
      </c>
      <c r="G62" s="6" t="s">
        <v>11</v>
      </c>
      <c r="H62" s="44"/>
    </row>
  </sheetData>
  <sheetProtection password="E98A" sheet="1" objects="1" scenarios="1"/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4"/>
  <headerFooter alignWithMargins="0">
    <oddFooter>&amp;LFIBRO GmbH, Geschäftsbereich Rundtische&amp;C&amp;D&amp;RSeite &amp;P von &amp;N Seiten</oddFooter>
  </headerFooter>
  <drawing r:id="rId3"/>
  <legacyDrawing r:id="rId2"/>
  <oleObjects>
    <oleObject progId="Word.Picture.6" shapeId="4087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Schenk</dc:creator>
  <cp:keywords/>
  <dc:description/>
  <cp:lastModifiedBy>Lutz Bechauf</cp:lastModifiedBy>
  <cp:lastPrinted>2008-02-07T14:24:19Z</cp:lastPrinted>
  <dcterms:created xsi:type="dcterms:W3CDTF">1997-10-17T14:43:28Z</dcterms:created>
  <dcterms:modified xsi:type="dcterms:W3CDTF">2011-11-16T06:49:46Z</dcterms:modified>
  <cp:category/>
  <cp:version/>
  <cp:contentType/>
  <cp:contentStatus/>
</cp:coreProperties>
</file>